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ertamedgmbh.sharepoint.com/sites/BDRhServiceGmbH/BDRh Service GmbH  Dateien/21_Selektivverträge/01_Eigene-Verträge/10_Arztakquise/2024-08_Umsetzrechner/"/>
    </mc:Choice>
  </mc:AlternateContent>
  <xr:revisionPtr revIDLastSave="8" documentId="8_{49CF4F0A-7AAB-492E-945A-2DC2DED5A99F}" xr6:coauthVersionLast="47" xr6:coauthVersionMax="47" xr10:uidLastSave="{87FDBD78-7192-4A16-9B88-5832FCEFDD18}"/>
  <workbookProtection workbookAlgorithmName="SHA-512" workbookHashValue="LfZFIbPXQDE0H/yrC6Dh9fuH6AKm5t2kK6phfWCoB67Cb0nzLSZp/+4b0KrC8Nn4AxldXlTU71fopU+0trDymA==" workbookSaltValue="Nh+PD7ZGbzLRf+Brgqsvog==" workbookSpinCount="100000" lockStructure="1"/>
  <bookViews>
    <workbookView xWindow="38280" yWindow="-120" windowWidth="38640" windowHeight="21120" xr2:uid="{899DEF6A-C375-41C1-8CE4-1CDCC651C1D4}"/>
  </bookViews>
  <sheets>
    <sheet name="Umsatzrech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 l="1"/>
  <c r="B25" i="1" s="1"/>
  <c r="B19" i="1"/>
  <c r="B20" i="1"/>
  <c r="B22" i="1"/>
  <c r="B23" i="1" l="1"/>
  <c r="B28" i="1" s="1"/>
</calcChain>
</file>

<file path=xl/sharedStrings.xml><?xml version="1.0" encoding="utf-8"?>
<sst xmlns="http://schemas.openxmlformats.org/spreadsheetml/2006/main" count="53" uniqueCount="48">
  <si>
    <t>Umsatzrechner Selektivverträge BDRh</t>
  </si>
  <si>
    <t>Ihr KV-Bezirk</t>
  </si>
  <si>
    <t>Berlin</t>
  </si>
  <si>
    <t>Baden-Württemberg</t>
  </si>
  <si>
    <t>Bayern</t>
  </si>
  <si>
    <t>Bremen</t>
  </si>
  <si>
    <t>Hessen</t>
  </si>
  <si>
    <t>Hamburg</t>
  </si>
  <si>
    <t>Niedersachsen</t>
  </si>
  <si>
    <t>Nordrhein</t>
  </si>
  <si>
    <t>Rheinland-Pfalz</t>
  </si>
  <si>
    <t>Saarland</t>
  </si>
  <si>
    <t>Sachsen</t>
  </si>
  <si>
    <t>Sachsen-Anhalt</t>
  </si>
  <si>
    <t>Mecklenburg-Vorpommern</t>
  </si>
  <si>
    <t>Westfalen-Lippe</t>
  </si>
  <si>
    <t>Schleswig-Holstein</t>
  </si>
  <si>
    <t>Thüringen</t>
  </si>
  <si>
    <t>Brandenburg</t>
  </si>
  <si>
    <t>Durchschnittliche Anzahl GKV-Patienten</t>
  </si>
  <si>
    <t>pro Quartal</t>
  </si>
  <si>
    <t>%</t>
  </si>
  <si>
    <t>Bitte "0" für nein und "1" für ja</t>
  </si>
  <si>
    <t>Teilnahmemöglichkeit RheumaOne Modul 2</t>
  </si>
  <si>
    <t>Teilnahmemöglichkeit BARMER</t>
  </si>
  <si>
    <t>Anteil Ihrer Patienten, bei denen Sie pro Quartal eine Anpassung der Medikation durchführen</t>
  </si>
  <si>
    <t>Maximal möglicher Umsatz in allen Verträgen pro Quartal</t>
  </si>
  <si>
    <t>Möglicher Umsatz im BARMER-Vertrag pro Quartal</t>
  </si>
  <si>
    <t>Möglicher Umsatz in RheumaOne Modul 2 ohne Zielerreichung pro Quartal</t>
  </si>
  <si>
    <t>Möglicher Umsatz in RheumaOne Modul 2 mit Zielerreichung pro Quartal</t>
  </si>
  <si>
    <t>Möglicher Umsatz in RheumaOne Modul 1 ohne Ampelquote pro Quartal</t>
  </si>
  <si>
    <t>Möglicher Umsatz in RheumaOne Modul 1 bei Erreichen der Ampelquote pro Quartal</t>
  </si>
  <si>
    <t>Dieses Tool soll Ihnen ermöglichen, Ihr Umsatzpotenzial in den Selektivverträgen des BDRh abzuschätzen. Bei RheumaOne Modul 2 und beim BARMER-Vertrag basiert die Kalkulation auf einem durchschnittlichen Fallwert der bereits abrechnenden Rheumatologen. Da diese Verträge viele Einzelleistungen umfassen, kann der tatsächliche Fallwert auch deutlich höher sein.
Bei RheumaOne Modul 1 wurde berücksichtigt, dass ein Patient nach einem auslösenden Ereignis (Neueinstellung, Umstellung, Eskalation oder Deeskalation) insgesamt 8 Quartale im Vertrag vergütet wird. Nicht berücksichtigt dabei ist, dass Patienten ggf. vor Ablauf der 8 Quartale erneut ein auslösendes Ereignis haben.</t>
  </si>
  <si>
    <t>Anteil BARMER an Ihren GKV-Patienten</t>
  </si>
  <si>
    <t>Anteil teilnehmende Kassen an Modul 1 an Ihren GKV-Patienten</t>
  </si>
  <si>
    <t>Anteil teilnehmende Kassen an Modul 2 an Ihren GKV-Patienten</t>
  </si>
  <si>
    <t>Haben Sie eine / mehrere RFA in der Praxis?</t>
  </si>
  <si>
    <t>Davon durchschnittliche Anzahl Neupatienten je Quartal</t>
  </si>
  <si>
    <t>Anpassung der Medikation: Neueinstellung, Umstellung, Eskalation oder Deeskalation</t>
  </si>
  <si>
    <t>Bundesschnitt: 11,5%</t>
  </si>
  <si>
    <t>Bundesschnitt: 38,2%</t>
  </si>
  <si>
    <t>Liste der teilnehmenden Kassen Stand 1.10.2024</t>
  </si>
  <si>
    <t>Bundesschnitt: 23,6 %</t>
  </si>
  <si>
    <t>HEK, hkk, KKH, Mobil KK, Novitas BKK, pronova BKK, R+V BKK, Techniker, VIACTIV Krankenkasse</t>
  </si>
  <si>
    <t>Die größten Krankenkassen: Zahl der Versicherten</t>
  </si>
  <si>
    <t xml:space="preserve">Quellen Marktanteile KKs: </t>
  </si>
  <si>
    <t>Liste-der-Krankenkassen-Modul-1_20241001.pdf (bdrh.de)</t>
  </si>
  <si>
    <t>Stand: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</si>
</sst>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44" fontId="2" fillId="0" borderId="0" xfId="1" applyFont="1" applyProtection="1"/>
    <xf numFmtId="0" fontId="2" fillId="0" borderId="1" xfId="0" applyFont="1" applyBorder="1" applyProtection="1">
      <protection locked="0"/>
    </xf>
    <xf numFmtId="0" fontId="2" fillId="0" borderId="0" xfId="0" applyFont="1"/>
    <xf numFmtId="44" fontId="2" fillId="0" borderId="0" xfId="0" applyNumberFormat="1" applyFont="1"/>
    <xf numFmtId="0" fontId="5" fillId="0" borderId="0" xfId="0" applyFont="1"/>
    <xf numFmtId="0" fontId="4" fillId="0" borderId="0" xfId="2" applyProtection="1"/>
    <xf numFmtId="0" fontId="3" fillId="0" borderId="0" xfId="0" applyFont="1"/>
    <xf numFmtId="14" fontId="2" fillId="0" borderId="0" xfId="0" applyNumberFormat="1" applyFont="1" applyAlignment="1">
      <alignment wrapText="1"/>
    </xf>
    <xf numFmtId="0" fontId="4" fillId="0" borderId="0" xfId="2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drh.de/wp-content/uploads/2024/09/Liste-der-Krankenkassen-Modul-1_20241001.pdf" TargetMode="External"/><Relationship Id="rId1" Type="http://schemas.openxmlformats.org/officeDocument/2006/relationships/hyperlink" Target="https://www.krankenkassen.de/krankenkassen-vergleich/statistik/versicherte/aktu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CD83-F1A6-4DBD-BB91-5A4E566E6390}">
  <dimension ref="A1:W28"/>
  <sheetViews>
    <sheetView tabSelected="1" zoomScale="90" zoomScaleNormal="90" zoomScaleSheetLayoutView="95" workbookViewId="0">
      <selection activeCell="G9" sqref="G9"/>
    </sheetView>
  </sheetViews>
  <sheetFormatPr baseColWidth="10" defaultColWidth="11.453125" defaultRowHeight="12.5" x14ac:dyDescent="0.25"/>
  <cols>
    <col min="1" max="1" width="77.1796875" style="3" customWidth="1"/>
    <col min="2" max="2" width="26.1796875" style="3" customWidth="1"/>
    <col min="3" max="3" width="11.453125" style="3"/>
    <col min="4" max="4" width="48.1796875" style="3" customWidth="1"/>
    <col min="5" max="16384" width="11.453125" style="3"/>
  </cols>
  <sheetData>
    <row r="1" spans="1:23" ht="18" x14ac:dyDescent="0.4">
      <c r="A1" s="7" t="s">
        <v>0</v>
      </c>
      <c r="V1" s="3" t="s">
        <v>3</v>
      </c>
      <c r="W1" s="3">
        <v>0</v>
      </c>
    </row>
    <row r="2" spans="1:23" x14ac:dyDescent="0.25">
      <c r="A2" s="3" t="s">
        <v>47</v>
      </c>
      <c r="V2" s="3" t="s">
        <v>4</v>
      </c>
      <c r="W2" s="3">
        <v>1</v>
      </c>
    </row>
    <row r="3" spans="1:23" ht="111" customHeight="1" x14ac:dyDescent="0.25">
      <c r="A3" s="8" t="s">
        <v>32</v>
      </c>
      <c r="V3" s="3" t="s">
        <v>2</v>
      </c>
    </row>
    <row r="4" spans="1:23" x14ac:dyDescent="0.25">
      <c r="V4" s="3" t="s">
        <v>18</v>
      </c>
    </row>
    <row r="5" spans="1:23" ht="13" thickBot="1" x14ac:dyDescent="0.3">
      <c r="V5" s="3" t="s">
        <v>5</v>
      </c>
    </row>
    <row r="6" spans="1:23" ht="13" thickBot="1" x14ac:dyDescent="0.3">
      <c r="A6" s="3" t="s">
        <v>1</v>
      </c>
      <c r="B6" s="2" t="s">
        <v>4</v>
      </c>
      <c r="V6" s="3" t="s">
        <v>7</v>
      </c>
    </row>
    <row r="7" spans="1:23" ht="13" thickBot="1" x14ac:dyDescent="0.3">
      <c r="A7" s="3" t="s">
        <v>19</v>
      </c>
      <c r="B7" s="2">
        <v>1000</v>
      </c>
      <c r="C7" s="3" t="s">
        <v>20</v>
      </c>
      <c r="V7" s="3" t="s">
        <v>6</v>
      </c>
    </row>
    <row r="8" spans="1:23" ht="13" thickBot="1" x14ac:dyDescent="0.3">
      <c r="A8" s="3" t="s">
        <v>37</v>
      </c>
      <c r="B8" s="2">
        <v>30</v>
      </c>
      <c r="C8" s="3" t="s">
        <v>20</v>
      </c>
      <c r="V8" s="3" t="s">
        <v>14</v>
      </c>
    </row>
    <row r="9" spans="1:23" ht="15" thickBot="1" x14ac:dyDescent="0.4">
      <c r="A9" s="3" t="s">
        <v>33</v>
      </c>
      <c r="B9" s="2">
        <v>11.5</v>
      </c>
      <c r="C9" s="3" t="s">
        <v>21</v>
      </c>
      <c r="D9" s="3" t="s">
        <v>39</v>
      </c>
      <c r="E9" s="3" t="s">
        <v>45</v>
      </c>
      <c r="G9" s="6" t="s">
        <v>44</v>
      </c>
      <c r="V9" s="3" t="s">
        <v>8</v>
      </c>
    </row>
    <row r="10" spans="1:23" ht="15" thickBot="1" x14ac:dyDescent="0.4">
      <c r="A10" s="3" t="s">
        <v>34</v>
      </c>
      <c r="B10" s="2">
        <v>38.200000000000003</v>
      </c>
      <c r="C10" s="3" t="s">
        <v>21</v>
      </c>
      <c r="D10" s="3" t="s">
        <v>40</v>
      </c>
      <c r="E10" s="3" t="s">
        <v>41</v>
      </c>
      <c r="I10" s="9" t="s">
        <v>46</v>
      </c>
      <c r="J10" s="5"/>
      <c r="V10" s="3" t="s">
        <v>9</v>
      </c>
    </row>
    <row r="11" spans="1:23" ht="13" thickBot="1" x14ac:dyDescent="0.3">
      <c r="A11" s="3" t="s">
        <v>35</v>
      </c>
      <c r="B11" s="2">
        <v>23.6</v>
      </c>
      <c r="C11" s="3" t="s">
        <v>21</v>
      </c>
      <c r="D11" s="3" t="s">
        <v>42</v>
      </c>
      <c r="E11" s="3" t="s">
        <v>43</v>
      </c>
      <c r="V11" s="3" t="s">
        <v>10</v>
      </c>
    </row>
    <row r="12" spans="1:23" ht="13" thickBot="1" x14ac:dyDescent="0.3">
      <c r="A12" s="3" t="s">
        <v>36</v>
      </c>
      <c r="B12" s="2">
        <v>1</v>
      </c>
      <c r="D12" s="3" t="s">
        <v>22</v>
      </c>
      <c r="V12" s="3" t="s">
        <v>11</v>
      </c>
    </row>
    <row r="13" spans="1:23" ht="13" thickBot="1" x14ac:dyDescent="0.3">
      <c r="V13" s="3" t="s">
        <v>12</v>
      </c>
    </row>
    <row r="14" spans="1:23" ht="13" thickBot="1" x14ac:dyDescent="0.3">
      <c r="A14" s="3" t="s">
        <v>25</v>
      </c>
      <c r="B14" s="2">
        <v>5</v>
      </c>
      <c r="C14" s="3" t="s">
        <v>21</v>
      </c>
      <c r="D14" s="3" t="s">
        <v>38</v>
      </c>
      <c r="V14" s="3" t="s">
        <v>13</v>
      </c>
    </row>
    <row r="15" spans="1:23" x14ac:dyDescent="0.25">
      <c r="V15" s="3" t="s">
        <v>16</v>
      </c>
    </row>
    <row r="16" spans="1:23" x14ac:dyDescent="0.25">
      <c r="A16" s="3" t="s">
        <v>23</v>
      </c>
      <c r="B16" s="3">
        <f>IF(OR(B6="Bayern",B6="Berlin",B6="Brandenburg",B6="Nordrhein",B6="Hessen"),1,0)</f>
        <v>1</v>
      </c>
      <c r="V16" s="3" t="s">
        <v>17</v>
      </c>
    </row>
    <row r="17" spans="1:22" x14ac:dyDescent="0.25">
      <c r="A17" s="3" t="s">
        <v>24</v>
      </c>
      <c r="B17" s="3">
        <f>IF(OR(B6="Westfalen-Lippe",B6="Nordrhein",B6="Bremen",B6="Rheinland-Pfalz", B6="Niedersachsen", B6=""),0,1)</f>
        <v>1</v>
      </c>
      <c r="V17" s="3" t="s">
        <v>15</v>
      </c>
    </row>
    <row r="19" spans="1:22" x14ac:dyDescent="0.25">
      <c r="A19" s="3" t="s">
        <v>30</v>
      </c>
      <c r="B19" s="1">
        <f>B7*B10/100*B14/100*25*8</f>
        <v>3820.0000000000005</v>
      </c>
    </row>
    <row r="20" spans="1:22" x14ac:dyDescent="0.25">
      <c r="A20" s="3" t="s">
        <v>31</v>
      </c>
      <c r="B20" s="1">
        <f>B7*B10/100*B14/100*40*8</f>
        <v>6112</v>
      </c>
    </row>
    <row r="22" spans="1:22" ht="24.75" customHeight="1" x14ac:dyDescent="0.25">
      <c r="A22" s="3" t="s">
        <v>28</v>
      </c>
      <c r="B22" s="1">
        <f>B7*B11/100*B16*0.6*(21.35+(10*B12))+B16*B8*B11/100*50*0.6</f>
        <v>4651.5599999999995</v>
      </c>
    </row>
    <row r="23" spans="1:22" x14ac:dyDescent="0.25">
      <c r="A23" s="3" t="s">
        <v>29</v>
      </c>
      <c r="B23" s="1">
        <f>B7*B11/100*B16*(21.35+(10*B12))+B16*B8*B11/100*50</f>
        <v>7752.6</v>
      </c>
    </row>
    <row r="24" spans="1:22" ht="24.75" customHeight="1" x14ac:dyDescent="0.25"/>
    <row r="25" spans="1:22" x14ac:dyDescent="0.25">
      <c r="A25" s="3" t="s">
        <v>27</v>
      </c>
      <c r="B25" s="1">
        <f>B7*B9/100*B17*(21.82+B12*10)+B8*B9/100*50*B17</f>
        <v>3831.8</v>
      </c>
    </row>
    <row r="26" spans="1:22" ht="24.75" customHeight="1" x14ac:dyDescent="0.25"/>
    <row r="28" spans="1:22" x14ac:dyDescent="0.25">
      <c r="A28" s="3" t="s">
        <v>26</v>
      </c>
      <c r="B28" s="4">
        <f>B20+B23+B25</f>
        <v>17696.400000000001</v>
      </c>
    </row>
  </sheetData>
  <sheetProtection algorithmName="SHA-512" hashValue="L+h2EUD5SM/WyrTsLdYA2FEWO9AFaPMJk+qBLCYF46pUmN/RZpEjgSLOffZmoUar2f8EYpoMDRDq26THA0LH0w==" saltValue="SJUx5R63DeK0UHnJKjvuIA==" spinCount="100000" sheet="1"/>
  <protectedRanges>
    <protectedRange sqref="B6:B14" name="Eingabe"/>
  </protectedRanges>
  <dataValidations count="2">
    <dataValidation type="list" allowBlank="1" showInputMessage="1" showErrorMessage="1" sqref="B12" xr:uid="{72063077-77D8-4B2D-8AE0-DBE03D8D0864}">
      <formula1>$W:$W</formula1>
    </dataValidation>
    <dataValidation type="list" allowBlank="1" showInputMessage="1" showErrorMessage="1" sqref="B6" xr:uid="{A8504C71-B3A4-421D-90EE-60DABCACB939}">
      <formula1>$V:$V</formula1>
    </dataValidation>
  </dataValidations>
  <hyperlinks>
    <hyperlink ref="G9" r:id="rId1" display="https://www.krankenkassen.de/krankenkassen-vergleich/statistik/versicherte/aktuell/" xr:uid="{45FAA32D-E2C2-48F2-B9B7-0748EC606A75}"/>
    <hyperlink ref="I10" r:id="rId2" display="https://www.bdrh.de/wp-content/uploads/2024/09/Liste-der-Krankenkassen-Modul-1_20241001.pdf" xr:uid="{E55B52D4-A3CB-4046-8EA8-F48C9DA215D2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C3E47B98DD4A4FADFFF7D69642281F" ma:contentTypeVersion="18" ma:contentTypeDescription="Ein neues Dokument erstellen." ma:contentTypeScope="" ma:versionID="9e55f875022b5d4d5dab1ea8c05c072c">
  <xsd:schema xmlns:xsd="http://www.w3.org/2001/XMLSchema" xmlns:xs="http://www.w3.org/2001/XMLSchema" xmlns:p="http://schemas.microsoft.com/office/2006/metadata/properties" xmlns:ns2="48470366-963d-414f-b667-79fa8b0e6737" xmlns:ns3="2c0aef0f-c153-48e6-92de-bbd9bad672ec" targetNamespace="http://schemas.microsoft.com/office/2006/metadata/properties" ma:root="true" ma:fieldsID="3c72d386d8ee755906b81cd0aaffc6c2" ns2:_="" ns3:_="">
    <xsd:import namespace="48470366-963d-414f-b667-79fa8b0e6737"/>
    <xsd:import namespace="2c0aef0f-c153-48e6-92de-bbd9bad672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70366-963d-414f-b667-79fa8b0e6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bd15925-0bc8-4a5d-a9a7-d8cc1c912e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ef0f-c153-48e6-92de-bbd9bad67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a7516d-c104-4135-995d-d3c40098b92e}" ma:internalName="TaxCatchAll" ma:showField="CatchAllData" ma:web="2c0aef0f-c153-48e6-92de-bbd9bad672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aef0f-c153-48e6-92de-bbd9bad672ec" xsi:nil="true"/>
    <lcf76f155ced4ddcb4097134ff3c332f xmlns="48470366-963d-414f-b667-79fa8b0e6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09914D-68B7-4826-8227-B608E879D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70366-963d-414f-b667-79fa8b0e6737"/>
    <ds:schemaRef ds:uri="2c0aef0f-c153-48e6-92de-bbd9bad67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BE4F1-9798-4A44-9B27-462960080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709E6-7288-484F-9001-EFD1F0771702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2c0aef0f-c153-48e6-92de-bbd9bad672ec"/>
    <ds:schemaRef ds:uri="http://schemas.microsoft.com/office/infopath/2007/PartnerControls"/>
    <ds:schemaRef ds:uri="http://schemas.openxmlformats.org/package/2006/metadata/core-properties"/>
    <ds:schemaRef ds:uri="48470366-963d-414f-b667-79fa8b0e6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Umsatzrechner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Froschauer</dc:creator>
  <cp:lastModifiedBy>Anna Sollacher</cp:lastModifiedBy>
  <dcterms:created xsi:type="dcterms:W3CDTF">2021-11-02T10:35:19Z</dcterms:created>
  <dcterms:modified xsi:type="dcterms:W3CDTF">2024-09-12T08:33:08Z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0x01010047C3E47B98DD4A4FADFFF7D69642281F</vt:lpwstr>
  </property>
  <property fmtid="{D5CDD505-2E9C-101B-9397-08002B2CF9AE}" pid="3" name="MediaServiceImageTags">
    <vt:lpwstr/>
  </property>
</Properties>
</file>