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ertamedgmbh.sharepoint.com/sites/BDRhServiceGmbH/BDRh Service GmbH  Dateien/21_Selektivverträge/01_Eigene-Verträge/10_Arztakquise/2026-10_Umsatzrechner/"/>
    </mc:Choice>
  </mc:AlternateContent>
  <xr:revisionPtr revIDLastSave="88" documentId="8_{87255015-0A1E-45E8-84AB-8B517CE9C2A0}" xr6:coauthVersionLast="47" xr6:coauthVersionMax="47" xr10:uidLastSave="{A8A0AFFE-8C76-44F8-BA3B-C1D1120185C9}"/>
  <workbookProtection workbookAlgorithmName="SHA-512" workbookHashValue="LfZFIbPXQDE0H/yrC6Dh9fuH6AKm5t2kK6phfWCoB67Cb0nzLSZp/+4b0KrC8Nn4AxldXlTU71fopU+0trDymA==" workbookSaltValue="Nh+PD7ZGbzLRf+Brgqsvog==" workbookSpinCount="100000" lockStructure="1"/>
  <bookViews>
    <workbookView xWindow="-120" yWindow="-120" windowWidth="38640" windowHeight="21120" xr2:uid="{899DEF6A-C375-41C1-8CE4-1CDCC651C1D4}"/>
  </bookViews>
  <sheets>
    <sheet name="Umsatzrechn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" l="1"/>
  <c r="B26" i="1" s="1"/>
  <c r="B25" i="1"/>
  <c r="B15" i="1"/>
  <c r="B23" i="1" s="1"/>
  <c r="B19" i="1" l="1"/>
  <c r="B20" i="1"/>
  <c r="B28" i="1" s="1"/>
  <c r="B22" i="1" l="1"/>
</calcChain>
</file>

<file path=xl/sharedStrings.xml><?xml version="1.0" encoding="utf-8"?>
<sst xmlns="http://schemas.openxmlformats.org/spreadsheetml/2006/main" count="54" uniqueCount="49">
  <si>
    <t>Umsatzrechner Selektivverträge BDRh</t>
  </si>
  <si>
    <t>Baden-Württemberg</t>
  </si>
  <si>
    <t>Bayern</t>
  </si>
  <si>
    <t>Berlin</t>
  </si>
  <si>
    <t>Brandenburg</t>
  </si>
  <si>
    <t>Bremen</t>
  </si>
  <si>
    <t>Ihr KV-Bezirk</t>
  </si>
  <si>
    <t>Hamburg</t>
  </si>
  <si>
    <t>Durchschnittliche Anzahl GKV-Patienten</t>
  </si>
  <si>
    <t>pro Quartal</t>
  </si>
  <si>
    <t>Hessen</t>
  </si>
  <si>
    <t>Davon durchschnittliche Anzahl Neupatienten je Quartal</t>
  </si>
  <si>
    <t>Mecklenburg-Vorpommern</t>
  </si>
  <si>
    <t>Anteil BARMER an Ihren GKV-Patienten</t>
  </si>
  <si>
    <t>%</t>
  </si>
  <si>
    <t xml:space="preserve">Quelle zu BARMER-Marktanteilen nach Bundesländern: </t>
  </si>
  <si>
    <t xml:space="preserve">https://de.statista.com/statistik/daten/studie/190518/umfrage/anteil-der-gek-versicherten-nach-bundeslaendern/ </t>
  </si>
  <si>
    <t>Niedersachsen</t>
  </si>
  <si>
    <t>Anteil teilnehmende Kassen an Modul 1 an Ihren GKV-Patienten</t>
  </si>
  <si>
    <t>Bundesschnitt: 38,4%</t>
  </si>
  <si>
    <t>Nordrhein</t>
  </si>
  <si>
    <t>Anteil teilnehmende Kassen an Modul 2 an Ihren GKV-Patienten</t>
  </si>
  <si>
    <t>TK, Mobil Krankenkasse, Novitas BKK, pronova BKK, R+V BKK; VIACTIV, HEK, KKH und hKK</t>
  </si>
  <si>
    <t>Rheinland-Pfalz</t>
  </si>
  <si>
    <t>Haben Sie eine / mehrere RFA in der Praxis?</t>
  </si>
  <si>
    <t>Bitte "0" für nein und "1" für ja</t>
  </si>
  <si>
    <t>Saarland</t>
  </si>
  <si>
    <t>Anteil Ihrer Patienten, bei denen Sie pro Quartal eine Anpassung der Medikation durchführen</t>
  </si>
  <si>
    <t>Anpassung der Medikation: Neueinstellung, Umstellung, Eskalation oder Deeskalation</t>
  </si>
  <si>
    <t>Sachsen-Anhalt</t>
  </si>
  <si>
    <t>Schleswig-Holstein</t>
  </si>
  <si>
    <t>Teilnahmemöglichkeit RheumaOne Modul 2</t>
  </si>
  <si>
    <t>Thüringen</t>
  </si>
  <si>
    <t>Teilnahmemöglichkeit BARMER</t>
  </si>
  <si>
    <t>Westfalen-Lippe</t>
  </si>
  <si>
    <t>Teilnahmemöglichkeit BARMER Pilotprojekt App</t>
  </si>
  <si>
    <t>Möglicher Umsatz in RheumaOne Modul 1 ohne Ampelquote pro Quartal</t>
  </si>
  <si>
    <t>Möglicher Umsatz in RheumaOne Modul 1 bei Erreichen der Ampelquote pro Quartal</t>
  </si>
  <si>
    <t>Möglicher Umsatz in RheumaOne Modul 2 ohne Zielerreichung pro Quartal</t>
  </si>
  <si>
    <t>Möglicher Umsatz in RheumaOne Modul 2 mit Zielerreichung pro Quartal</t>
  </si>
  <si>
    <t>Möglicher Umsatz im BARMER-Vertrag pro Quartal</t>
  </si>
  <si>
    <t>Möglicher durchschnittlicher Umsatz im BARMER-Pilotprojekt pro Quartal</t>
  </si>
  <si>
    <t>Maximal möglicher Umsatz in allen Verträgen pro Quartal</t>
  </si>
  <si>
    <t>Stand: 1.10.2026</t>
  </si>
  <si>
    <t xml:space="preserve">Dieses Tool soll Ihnen ermöglichen, Ihr Umsatzpotenzial in den Selektivverträgen des BDRh abzuschätzen. Bei RheumaOne Modul 2 und beim BARMER-Vertrag basiert die Kalkulation auf einem durchschnittlichen Fallwert der bereits abrechnenden Rheumatologen. Da diese Verträge viele Einzelleistungen umfassen, kann der tatsächliche Fallwert auch deutlich höher sein.
Bei RheumaOne Modul 1 wurde berücksichtigt, dass ein Patient nach einem auslösenden Ereignis (Neueinstellung, Umstellung, Eskalation oder Deeskalation) insgesamt 8 Quartale im Vertrag vergütet wird. Nicht berücksichtigt dabei ist, dass Patienten ggf. vor Ablauf der 8 Quartale erneut ein auslösendes Ereignis haben. </t>
  </si>
  <si>
    <t>Bundesschnitt: 11,0%</t>
  </si>
  <si>
    <t>Liste der teilnehmenden Kassen Stand Oktober 2026</t>
  </si>
  <si>
    <t>https://www.bdrh.de/wp-content/uploads/2026/06/Beschreibung_Modul-1-Arzneimittel_20240801.pdf</t>
  </si>
  <si>
    <t>Bundesschnitt: 24,4%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</si>
</sst>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44" fontId="2" fillId="0" borderId="0" xfId="1" applyFont="1" applyProtection="1"/>
    <xf numFmtId="0" fontId="2" fillId="0" borderId="1" xfId="0" applyFont="1" applyBorder="1" applyProtection="1">
      <protection locked="0"/>
    </xf>
    <xf numFmtId="0" fontId="3" fillId="0" borderId="0" xfId="0" applyFont="1"/>
    <xf numFmtId="0" fontId="2" fillId="0" borderId="0" xfId="0" applyFont="1"/>
    <xf numFmtId="0" fontId="5" fillId="0" borderId="0" xfId="0" applyFont="1"/>
    <xf numFmtId="0" fontId="4" fillId="0" borderId="0" xfId="2" applyProtection="1"/>
    <xf numFmtId="44" fontId="2" fillId="0" borderId="0" xfId="0" applyNumberFormat="1" applyFont="1"/>
    <xf numFmtId="44" fontId="2" fillId="0" borderId="0" xfId="1" applyFont="1" applyFill="1"/>
    <xf numFmtId="14" fontId="5" fillId="0" borderId="0" xfId="0" applyNumberFormat="1" applyFont="1" applyAlignment="1">
      <alignment wrapText="1"/>
    </xf>
  </cellXfs>
  <cellStyles count="3">
    <cellStyle name="Link" xfId="2" builtinId="8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drh.de/wp-content/uploads/2026/06/Beschreibung_Modul-1-Arzneimittel_20240801.pdf" TargetMode="External"/><Relationship Id="rId1" Type="http://schemas.openxmlformats.org/officeDocument/2006/relationships/hyperlink" Target="https://de.statista.com/statistik/daten/studie/190518/umfrage/anteil-der-gek-versicherten-nach-bundeslaender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ACD83-F1A6-4DBD-BB91-5A4E566E6390}">
  <dimension ref="A1:W29"/>
  <sheetViews>
    <sheetView tabSelected="1" zoomScale="130" zoomScaleNormal="130" workbookViewId="0">
      <selection activeCell="B9" sqref="B9"/>
    </sheetView>
  </sheetViews>
  <sheetFormatPr baseColWidth="10" defaultColWidth="11.42578125" defaultRowHeight="12.75" x14ac:dyDescent="0.2"/>
  <cols>
    <col min="1" max="1" width="77.140625" style="4" customWidth="1"/>
    <col min="2" max="2" width="26.140625" style="4" customWidth="1"/>
    <col min="3" max="3" width="11.42578125" style="4"/>
    <col min="4" max="4" width="48.140625" style="4" customWidth="1"/>
    <col min="5" max="16384" width="11.42578125" style="4"/>
  </cols>
  <sheetData>
    <row r="1" spans="1:23" ht="18" x14ac:dyDescent="0.25">
      <c r="A1" s="3" t="s">
        <v>0</v>
      </c>
      <c r="V1" s="4" t="s">
        <v>1</v>
      </c>
      <c r="W1" s="4">
        <v>0</v>
      </c>
    </row>
    <row r="2" spans="1:23" x14ac:dyDescent="0.2">
      <c r="A2" s="4" t="s">
        <v>43</v>
      </c>
      <c r="V2" s="4" t="s">
        <v>2</v>
      </c>
      <c r="W2" s="4">
        <v>1</v>
      </c>
    </row>
    <row r="3" spans="1:23" ht="122.45" customHeight="1" x14ac:dyDescent="0.2">
      <c r="A3" s="9" t="s">
        <v>44</v>
      </c>
      <c r="V3" s="4" t="s">
        <v>3</v>
      </c>
    </row>
    <row r="4" spans="1:23" x14ac:dyDescent="0.2">
      <c r="A4" s="5"/>
      <c r="V4" s="4" t="s">
        <v>4</v>
      </c>
    </row>
    <row r="5" spans="1:23" ht="13.5" thickBot="1" x14ac:dyDescent="0.25">
      <c r="A5" s="5"/>
      <c r="V5" s="4" t="s">
        <v>5</v>
      </c>
    </row>
    <row r="6" spans="1:23" ht="13.5" thickBot="1" x14ac:dyDescent="0.25">
      <c r="A6" s="5" t="s">
        <v>6</v>
      </c>
      <c r="B6" s="2" t="s">
        <v>4</v>
      </c>
      <c r="V6" s="4" t="s">
        <v>7</v>
      </c>
    </row>
    <row r="7" spans="1:23" ht="13.5" thickBot="1" x14ac:dyDescent="0.25">
      <c r="A7" s="5" t="s">
        <v>8</v>
      </c>
      <c r="B7" s="2">
        <v>1700</v>
      </c>
      <c r="C7" s="4" t="s">
        <v>9</v>
      </c>
      <c r="V7" s="4" t="s">
        <v>10</v>
      </c>
    </row>
    <row r="8" spans="1:23" ht="13.5" thickBot="1" x14ac:dyDescent="0.25">
      <c r="A8" s="5" t="s">
        <v>11</v>
      </c>
      <c r="B8" s="2">
        <v>30</v>
      </c>
      <c r="C8" s="4" t="s">
        <v>9</v>
      </c>
      <c r="D8" s="5"/>
      <c r="V8" s="4" t="s">
        <v>12</v>
      </c>
    </row>
    <row r="9" spans="1:23" ht="15.75" thickBot="1" x14ac:dyDescent="0.3">
      <c r="A9" s="5" t="s">
        <v>13</v>
      </c>
      <c r="B9" s="2">
        <v>11</v>
      </c>
      <c r="C9" s="4" t="s">
        <v>14</v>
      </c>
      <c r="D9" s="5" t="s">
        <v>45</v>
      </c>
      <c r="E9" s="4" t="s">
        <v>15</v>
      </c>
      <c r="J9" s="6" t="s">
        <v>16</v>
      </c>
      <c r="V9" s="4" t="s">
        <v>17</v>
      </c>
    </row>
    <row r="10" spans="1:23" ht="15.75" thickBot="1" x14ac:dyDescent="0.3">
      <c r="A10" s="5" t="s">
        <v>18</v>
      </c>
      <c r="B10" s="2">
        <v>38.4</v>
      </c>
      <c r="C10" s="4" t="s">
        <v>14</v>
      </c>
      <c r="D10" s="5" t="s">
        <v>19</v>
      </c>
      <c r="E10" s="5" t="s">
        <v>46</v>
      </c>
      <c r="J10" s="6" t="s">
        <v>47</v>
      </c>
      <c r="V10" s="4" t="s">
        <v>20</v>
      </c>
    </row>
    <row r="11" spans="1:23" ht="13.5" thickBot="1" x14ac:dyDescent="0.25">
      <c r="A11" s="5" t="s">
        <v>21</v>
      </c>
      <c r="B11" s="2">
        <v>24.4</v>
      </c>
      <c r="C11" s="4" t="s">
        <v>14</v>
      </c>
      <c r="D11" s="5" t="s">
        <v>48</v>
      </c>
      <c r="E11" s="4" t="s">
        <v>22</v>
      </c>
      <c r="V11" s="4" t="s">
        <v>23</v>
      </c>
    </row>
    <row r="12" spans="1:23" ht="13.5" thickBot="1" x14ac:dyDescent="0.25">
      <c r="A12" s="5" t="s">
        <v>24</v>
      </c>
      <c r="B12" s="2">
        <v>1</v>
      </c>
      <c r="D12" s="5" t="s">
        <v>25</v>
      </c>
      <c r="V12" s="4" t="s">
        <v>26</v>
      </c>
    </row>
    <row r="13" spans="1:23" ht="13.5" thickBot="1" x14ac:dyDescent="0.25">
      <c r="A13" s="5" t="s">
        <v>27</v>
      </c>
      <c r="B13" s="2">
        <v>5</v>
      </c>
      <c r="C13" s="4" t="s">
        <v>14</v>
      </c>
      <c r="D13" s="5" t="s">
        <v>28</v>
      </c>
      <c r="V13" s="4" t="s">
        <v>29</v>
      </c>
    </row>
    <row r="14" spans="1:23" x14ac:dyDescent="0.2">
      <c r="A14" s="5"/>
      <c r="D14" s="5"/>
      <c r="V14" s="4" t="s">
        <v>30</v>
      </c>
    </row>
    <row r="15" spans="1:23" x14ac:dyDescent="0.2">
      <c r="A15" s="5" t="s">
        <v>31</v>
      </c>
      <c r="B15" s="4">
        <f>IF(OR(B6="Bayern",B6="Berlin",B6="Brandenburg",B6="Hessen",B6="Nordrhein"),1,0)</f>
        <v>1</v>
      </c>
      <c r="D15" s="5"/>
      <c r="V15" s="4" t="s">
        <v>32</v>
      </c>
    </row>
    <row r="16" spans="1:23" x14ac:dyDescent="0.2">
      <c r="A16" s="5" t="s">
        <v>33</v>
      </c>
      <c r="B16" s="4">
        <v>1</v>
      </c>
      <c r="D16" s="5"/>
      <c r="V16" s="4" t="s">
        <v>34</v>
      </c>
    </row>
    <row r="17" spans="1:2" x14ac:dyDescent="0.2">
      <c r="A17" s="5" t="s">
        <v>35</v>
      </c>
      <c r="B17" s="4">
        <f>IF(OR(B6="Bayern", B6="Berlin"), 1, 0)</f>
        <v>0</v>
      </c>
    </row>
    <row r="18" spans="1:2" x14ac:dyDescent="0.2">
      <c r="A18" s="5"/>
    </row>
    <row r="19" spans="1:2" x14ac:dyDescent="0.2">
      <c r="A19" s="5" t="s">
        <v>36</v>
      </c>
      <c r="B19" s="1">
        <f>B7*B10/100*B13/100*25*8</f>
        <v>6528</v>
      </c>
    </row>
    <row r="20" spans="1:2" x14ac:dyDescent="0.2">
      <c r="A20" s="5" t="s">
        <v>37</v>
      </c>
      <c r="B20" s="1">
        <f>B7*B10/100*B13/100*40*8</f>
        <v>10444.799999999999</v>
      </c>
    </row>
    <row r="21" spans="1:2" x14ac:dyDescent="0.2">
      <c r="A21" s="5"/>
    </row>
    <row r="22" spans="1:2" ht="24.75" customHeight="1" x14ac:dyDescent="0.2">
      <c r="A22" s="5" t="s">
        <v>38</v>
      </c>
      <c r="B22" s="1">
        <f>B7*B11/100*B15*0.6*(21.35+(10*B12))+B15*B8*B11/100*50*0.6</f>
        <v>8021.9880000000003</v>
      </c>
    </row>
    <row r="23" spans="1:2" x14ac:dyDescent="0.2">
      <c r="A23" s="5" t="s">
        <v>39</v>
      </c>
      <c r="B23" s="1">
        <f>B7*B11/100*B15*(21.35+(10*B12))+B15*B8*B11/100*50</f>
        <v>13369.980000000001</v>
      </c>
    </row>
    <row r="24" spans="1:2" ht="24.75" customHeight="1" x14ac:dyDescent="0.2">
      <c r="A24" s="5"/>
    </row>
    <row r="25" spans="1:2" x14ac:dyDescent="0.2">
      <c r="A25" s="5" t="s">
        <v>40</v>
      </c>
      <c r="B25" s="1">
        <f>B7*B9/100*B16*(21.82+B12*10)+B8*B9/100*50*B16</f>
        <v>6115.34</v>
      </c>
    </row>
    <row r="26" spans="1:2" x14ac:dyDescent="0.2">
      <c r="A26" s="5" t="s">
        <v>41</v>
      </c>
      <c r="B26" s="8">
        <f>B17*(((25+8*15)/9)*(B7*B9/100)*0.5)</f>
        <v>0</v>
      </c>
    </row>
    <row r="27" spans="1:2" x14ac:dyDescent="0.2">
      <c r="A27" s="5"/>
    </row>
    <row r="28" spans="1:2" x14ac:dyDescent="0.2">
      <c r="A28" s="5" t="s">
        <v>42</v>
      </c>
      <c r="B28" s="7">
        <f>B20+B23+B25+B26</f>
        <v>29930.12</v>
      </c>
    </row>
    <row r="29" spans="1:2" x14ac:dyDescent="0.2">
      <c r="A29" s="5"/>
    </row>
  </sheetData>
  <sheetProtection algorithmName="SHA-512" hashValue="OqAv3g9PGCmHv0veKwirh6+r8R4KexOzhjjIBO9WxxG0GQaGzK5uuj4DaoZybIXAR4GsHYvB/eqCJz5Mo/ppug==" saltValue="MBTQRPc7pWZAdqFTHpz/SA==" spinCount="100000" sheet="1" selectLockedCells="1"/>
  <protectedRanges>
    <protectedRange sqref="B6:B13" name="Eingabe"/>
  </protectedRanges>
  <dataValidations count="2">
    <dataValidation type="list" allowBlank="1" showInputMessage="1" showErrorMessage="1" sqref="B12" xr:uid="{72063077-77D8-4B2D-8AE0-DBE03D8D0864}">
      <formula1>$W:$W</formula1>
    </dataValidation>
    <dataValidation type="list" allowBlank="1" showInputMessage="1" showErrorMessage="1" sqref="B6" xr:uid="{A8504C71-B3A4-421D-90EE-60DABCACB939}">
      <formula1>$V:$V</formula1>
    </dataValidation>
  </dataValidations>
  <hyperlinks>
    <hyperlink ref="J9" r:id="rId1" xr:uid="{D17938ED-2EBD-414C-8CF3-7CF078193A0D}"/>
    <hyperlink ref="J10" r:id="rId2" xr:uid="{06B6CA90-D313-414D-B134-053E0DF0167D}"/>
  </hyperlinks>
  <pageMargins left="0.7" right="0.7" top="0.78740157499999996" bottom="0.78740157499999996" header="0.3" footer="0.3"/>
  <pageSetup paperSize="9" orientation="portrait" horizontalDpi="4294967295" verticalDpi="4294967295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c0aef0f-c153-48e6-92de-bbd9bad672ec" xsi:nil="true"/>
    <lcf76f155ced4ddcb4097134ff3c332f xmlns="48470366-963d-414f-b667-79fa8b0e673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C3E47B98DD4A4FADFFF7D69642281F" ma:contentTypeVersion="18" ma:contentTypeDescription="Ein neues Dokument erstellen." ma:contentTypeScope="" ma:versionID="3a2d09c60d2c06f6f5b16e0875dc2dbb">
  <xsd:schema xmlns:xsd="http://www.w3.org/2001/XMLSchema" xmlns:xs="http://www.w3.org/2001/XMLSchema" xmlns:p="http://schemas.microsoft.com/office/2006/metadata/properties" xmlns:ns2="48470366-963d-414f-b667-79fa8b0e6737" xmlns:ns3="2c0aef0f-c153-48e6-92de-bbd9bad672ec" targetNamespace="http://schemas.microsoft.com/office/2006/metadata/properties" ma:root="true" ma:fieldsID="ef101a8625bf96cf6569e834133da613" ns2:_="" ns3:_="">
    <xsd:import namespace="48470366-963d-414f-b667-79fa8b0e6737"/>
    <xsd:import namespace="2c0aef0f-c153-48e6-92de-bbd9bad672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70366-963d-414f-b667-79fa8b0e67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fbd15925-0bc8-4a5d-a9a7-d8cc1c912e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0aef0f-c153-48e6-92de-bbd9bad672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7a7516d-c104-4135-995d-d3c40098b92e}" ma:internalName="TaxCatchAll" ma:showField="CatchAllData" ma:web="2c0aef0f-c153-48e6-92de-bbd9bad672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FBE4F1-9798-4A44-9B27-462960080E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3709E6-7288-484F-9001-EFD1F0771702}">
  <ds:schemaRefs>
    <ds:schemaRef ds:uri="http://schemas.microsoft.com/office/2006/metadata/properties"/>
    <ds:schemaRef ds:uri="http://schemas.microsoft.com/office/infopath/2007/PartnerControls"/>
    <ds:schemaRef ds:uri="2c0aef0f-c153-48e6-92de-bbd9bad672ec"/>
    <ds:schemaRef ds:uri="48470366-963d-414f-b667-79fa8b0e6737"/>
  </ds:schemaRefs>
</ds:datastoreItem>
</file>

<file path=customXml/itemProps3.xml><?xml version="1.0" encoding="utf-8"?>
<ds:datastoreItem xmlns:ds="http://schemas.openxmlformats.org/officeDocument/2006/customXml" ds:itemID="{EB33C4D3-601D-4869-8B35-92369F67CD8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Umsatzrechner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Sonja Froschauer</dc:creator>
  <cp:keywords/>
  <dc:description/>
  <cp:lastModifiedBy>Sonja Froschauer</cp:lastModifiedBy>
  <cp:revision/>
  <dcterms:created xsi:type="dcterms:W3CDTF">2021-11-02T10:35:19Z</dcterms:created>
  <dcterms:modified xsi:type="dcterms:W3CDTF">2026-09-15T11:58:12Z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0x01010047C3E47B98DD4A4FADFFF7D69642281F</vt:lpwstr>
  </property>
  <property fmtid="{D5CDD505-2E9C-101B-9397-08002B2CF9AE}" pid="3" name="MediaServiceImageTags">
    <vt:lpwstr/>
  </property>
</Properties>
</file>